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Робоча папка\14.04.26\Публікація\"/>
    </mc:Choice>
  </mc:AlternateContent>
  <bookViews>
    <workbookView xWindow="0" yWindow="0" windowWidth="16380" windowHeight="8190" tabRatio="500"/>
  </bookViews>
  <sheets>
    <sheet name="Збирання, перевезення (2)" sheetId="2" r:id="rId1"/>
  </sheets>
  <definedNames>
    <definedName name="_xlnm.Print_Area" localSheetId="0">'Збирання, перевезення (2)'!$A$1:$V$62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3" i="2" l="1"/>
  <c r="G23" i="2"/>
  <c r="F23" i="2"/>
  <c r="J23" i="2" s="1"/>
  <c r="K23" i="2" s="1"/>
  <c r="I22" i="2"/>
  <c r="G22" i="2"/>
  <c r="F22" i="2"/>
  <c r="J22" i="2" s="1"/>
  <c r="K22" i="2" s="1"/>
  <c r="J21" i="2"/>
  <c r="K21" i="2" s="1"/>
  <c r="I21" i="2"/>
  <c r="G21" i="2"/>
  <c r="F21" i="2"/>
  <c r="I20" i="2"/>
  <c r="G20" i="2"/>
  <c r="F20" i="2"/>
  <c r="J20" i="2" s="1"/>
  <c r="K20" i="2" s="1"/>
  <c r="I19" i="2"/>
  <c r="G19" i="2"/>
  <c r="J19" i="2" s="1"/>
  <c r="K19" i="2" s="1"/>
  <c r="F19" i="2"/>
  <c r="I18" i="2"/>
  <c r="G18" i="2"/>
  <c r="F18" i="2"/>
  <c r="J18" i="2" s="1"/>
  <c r="K18" i="2" s="1"/>
  <c r="F13" i="2"/>
  <c r="G13" i="2" s="1"/>
  <c r="M12" i="2"/>
  <c r="N12" i="2" s="1"/>
  <c r="F12" i="2"/>
  <c r="G12" i="2" s="1"/>
  <c r="M11" i="2"/>
  <c r="N11" i="2" s="1"/>
  <c r="F11" i="2"/>
  <c r="G11" i="2" s="1"/>
  <c r="M10" i="2"/>
  <c r="N10" i="2" s="1"/>
  <c r="F10" i="2"/>
  <c r="G10" i="2" s="1"/>
</calcChain>
</file>

<file path=xl/sharedStrings.xml><?xml version="1.0" encoding="utf-8"?>
<sst xmlns="http://schemas.openxmlformats.org/spreadsheetml/2006/main" count="113" uniqueCount="105">
  <si>
    <t>Додаток №3</t>
  </si>
  <si>
    <t>до Оголошення про намір зміни тарифів</t>
  </si>
  <si>
    <t>СТРУКТУРА</t>
  </si>
  <si>
    <t>1.1</t>
  </si>
  <si>
    <t>1.2</t>
  </si>
  <si>
    <t>1.3</t>
  </si>
  <si>
    <t>1.4</t>
  </si>
  <si>
    <t>1.5</t>
  </si>
  <si>
    <t>3</t>
  </si>
  <si>
    <t>№ з/п</t>
  </si>
  <si>
    <t>Небезпечні у складі побутових відходів</t>
  </si>
  <si>
    <t>відходи зелених насаджень</t>
  </si>
  <si>
    <t>Витрати на збут</t>
  </si>
  <si>
    <t>1.1.1</t>
  </si>
  <si>
    <t>1.1.2</t>
  </si>
  <si>
    <t>матеріали для ремонту засобів механізації</t>
  </si>
  <si>
    <t>1.1.3</t>
  </si>
  <si>
    <t>електроенергія</t>
  </si>
  <si>
    <t>1.1.4</t>
  </si>
  <si>
    <t>1.1.5</t>
  </si>
  <si>
    <t>інші прямі матеріальні витрати</t>
  </si>
  <si>
    <t>1.3.1</t>
  </si>
  <si>
    <t>1.3.2</t>
  </si>
  <si>
    <t>1.3.3</t>
  </si>
  <si>
    <t>Інші операційні витрати</t>
  </si>
  <si>
    <t>Фінансові витрати</t>
  </si>
  <si>
    <t>Витрати на відшкодування втрат</t>
  </si>
  <si>
    <t>податок на прибуток</t>
  </si>
  <si>
    <t>дивіденди</t>
  </si>
  <si>
    <t>резервний фонд (капітал)</t>
  </si>
  <si>
    <t>інше використання прибутку</t>
  </si>
  <si>
    <t>без ПДВ</t>
  </si>
  <si>
    <t>грн/особа (з ПДВ) в місяць</t>
  </si>
  <si>
    <t>грн/куб. м (з ПДВ)</t>
  </si>
  <si>
    <t>Населення</t>
  </si>
  <si>
    <t>Рівне</t>
  </si>
  <si>
    <t>багатоквартирні</t>
  </si>
  <si>
    <t>населення</t>
  </si>
  <si>
    <t>грн на одного мешканця в місяць</t>
  </si>
  <si>
    <t>приватні</t>
  </si>
  <si>
    <t>бюджетні установи</t>
  </si>
  <si>
    <t>Квасилів</t>
  </si>
  <si>
    <t>інші споживачі (крім населення)</t>
  </si>
  <si>
    <t>грн за куб. м</t>
  </si>
  <si>
    <t>Середньозважений тариф на види побутових відходів (грн за куб. м)</t>
  </si>
  <si>
    <t xml:space="preserve">Вид побутових відходів </t>
  </si>
  <si>
    <t>Операція зі збирання ПВ</t>
  </si>
  <si>
    <t>Операція з перевезення ПВ</t>
  </si>
  <si>
    <t>Операція з відновлення ПВ</t>
  </si>
  <si>
    <t>Операція з видалення ПВ</t>
  </si>
  <si>
    <t>РАЗОМ,                              грн/куб. м (без ПДВ)</t>
  </si>
  <si>
    <t>РАЗОМ,                              грн/куб. м                 (з ПДВ)</t>
  </si>
  <si>
    <t>змішані ПВ</t>
  </si>
  <si>
    <t>роздільно-зібрані ПВ</t>
  </si>
  <si>
    <t>великогабаритні ПВ</t>
  </si>
  <si>
    <t>ремонтні ПВ</t>
  </si>
  <si>
    <t>Показник</t>
  </si>
  <si>
    <t>Код рядка</t>
  </si>
  <si>
    <t>Плановий період</t>
  </si>
  <si>
    <t>середньозважені</t>
  </si>
  <si>
    <t>тверді/змішані</t>
  </si>
  <si>
    <t>усього, тис. грн.</t>
  </si>
  <si>
    <t>грн/м³</t>
  </si>
  <si>
    <t>I</t>
  </si>
  <si>
    <t>Виробнича собівартість, усього, зокрема:</t>
  </si>
  <si>
    <t>1</t>
  </si>
  <si>
    <t>Прямі витрати, у тому числі</t>
  </si>
  <si>
    <t>прямі матеріальні витрати, зокрема:</t>
  </si>
  <si>
    <t>паливно-мастильні матеріали</t>
  </si>
  <si>
    <t>послуги сторонніх організацій</t>
  </si>
  <si>
    <t>матеріальні витрати для збирання, транспортування</t>
  </si>
  <si>
    <t>1.1.6</t>
  </si>
  <si>
    <t>прямі витрати на оплату праці</t>
  </si>
  <si>
    <t>інші прямі витрати, зокрема:</t>
  </si>
  <si>
    <t>єдиний внесок на загальнообов'язкове державне соціальне страхування працівників</t>
  </si>
  <si>
    <t>амортизація основних виробничих засобів та нематеріальних активів, безпосередньо пов`язаних із наданням послуги</t>
  </si>
  <si>
    <t>інші прямі витрати</t>
  </si>
  <si>
    <t>Загальновиробничі витрати (безпосередньо віднесені до виду діяльності)</t>
  </si>
  <si>
    <t>Загальновиробничі розподілені витрати</t>
  </si>
  <si>
    <t>2</t>
  </si>
  <si>
    <t>Адміністративні розподілені витрати</t>
  </si>
  <si>
    <t>Адміністративні витрати (безпосередньо віднесені)</t>
  </si>
  <si>
    <t>4</t>
  </si>
  <si>
    <t>5</t>
  </si>
  <si>
    <t>6</t>
  </si>
  <si>
    <t>7</t>
  </si>
  <si>
    <t>Усього витрат повної собівартості*</t>
  </si>
  <si>
    <t>8</t>
  </si>
  <si>
    <t>9</t>
  </si>
  <si>
    <t>Планований прибуток*</t>
  </si>
  <si>
    <t>9.1</t>
  </si>
  <si>
    <t>9.2.1</t>
  </si>
  <si>
    <t>9.2.2</t>
  </si>
  <si>
    <t>9.2.3</t>
  </si>
  <si>
    <t>на розвиток виробництва (виробничі інвестиції)</t>
  </si>
  <si>
    <t>9.2.4</t>
  </si>
  <si>
    <t>10</t>
  </si>
  <si>
    <t>Вартість операцій зі збирання, перевезення побутових відходів</t>
  </si>
  <si>
    <t>11</t>
  </si>
  <si>
    <t>Обсяг операцій збирання, перевезення побутових відходів (тис. м³,  т)</t>
  </si>
  <si>
    <t>X</t>
  </si>
  <si>
    <t>12</t>
  </si>
  <si>
    <t>Тариф на операції збирання, перевезення побутових відходів</t>
  </si>
  <si>
    <t>тарифу на здійснення операції із збирання, перевезення побутових відходів  по Берестинському ККП</t>
  </si>
  <si>
    <t>проект тарифів з 01.06.2026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</si>
</sst>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6" x14ac:knownFonts="1">
    <font>
      <sz val="11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sz val="14"/>
      <color theme="1"/>
      <name val="Calibri"/>
      <family val="2"/>
      <charset val="204"/>
    </font>
    <font>
      <b/>
      <sz val="14"/>
      <color rgb="FFFF0000"/>
      <name val="Calibri"/>
      <family val="2"/>
      <charset val="204"/>
    </font>
    <font>
      <b/>
      <sz val="12"/>
      <color rgb="FFFF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sz val="12"/>
      <name val="Calibri"/>
      <family val="2"/>
      <charset val="204"/>
    </font>
    <font>
      <b/>
      <sz val="16"/>
      <color rgb="FFFF0000"/>
      <name val="Calibri"/>
      <family val="2"/>
      <charset val="204"/>
    </font>
    <font>
      <sz val="14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Calibri"/>
      <family val="2"/>
      <charset val="204"/>
    </font>
    <font>
      <i/>
      <sz val="11"/>
      <name val="Calibri"/>
      <family val="2"/>
      <charset val="204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C5E0B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5" fillId="0" borderId="0"/>
  </cellStyleXfs>
  <cellXfs count="9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49" fontId="0" fillId="0" borderId="1" xfId="0" applyNumberFormat="1" applyFont="1" applyBorder="1" applyAlignment="1">
      <alignment horizontal="center" vertical="center" wrapText="1"/>
    </xf>
    <xf numFmtId="49" fontId="0" fillId="2" borderId="0" xfId="0" applyNumberFormat="1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/>
    <xf numFmtId="0" fontId="6" fillId="2" borderId="0" xfId="0" applyFont="1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4" fontId="10" fillId="2" borderId="1" xfId="0" applyNumberFormat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6" xfId="0" applyFont="1" applyFill="1" applyBorder="1" applyAlignment="1" applyProtection="1">
      <alignment horizontal="center" vertical="top" wrapText="1"/>
    </xf>
    <xf numFmtId="0" fontId="13" fillId="0" borderId="13" xfId="0" applyFont="1" applyFill="1" applyBorder="1" applyAlignment="1" applyProtection="1">
      <alignment horizontal="center" vertical="top" wrapText="1"/>
    </xf>
    <xf numFmtId="0" fontId="13" fillId="0" borderId="12" xfId="0" applyFont="1" applyFill="1" applyBorder="1" applyProtection="1"/>
    <xf numFmtId="0" fontId="13" fillId="0" borderId="3" xfId="0" applyFont="1" applyFill="1" applyBorder="1" applyProtection="1"/>
    <xf numFmtId="0" fontId="13" fillId="0" borderId="6" xfId="0" applyFont="1" applyFill="1" applyBorder="1" applyProtection="1"/>
    <xf numFmtId="0" fontId="13" fillId="0" borderId="13" xfId="0" applyFont="1" applyFill="1" applyBorder="1" applyProtection="1"/>
    <xf numFmtId="0" fontId="7" fillId="0" borderId="12" xfId="0" applyFont="1" applyFill="1" applyBorder="1" applyProtection="1"/>
    <xf numFmtId="0" fontId="7" fillId="0" borderId="3" xfId="0" applyFont="1" applyFill="1" applyBorder="1" applyAlignment="1" applyProtection="1">
      <alignment wrapText="1"/>
    </xf>
    <xf numFmtId="0" fontId="7" fillId="0" borderId="3" xfId="0" applyFont="1" applyFill="1" applyBorder="1" applyProtection="1"/>
    <xf numFmtId="0" fontId="7" fillId="0" borderId="6" xfId="0" applyFont="1" applyFill="1" applyBorder="1" applyProtection="1"/>
    <xf numFmtId="0" fontId="7" fillId="0" borderId="13" xfId="0" applyFont="1" applyFill="1" applyBorder="1" applyProtection="1"/>
    <xf numFmtId="0" fontId="14" fillId="0" borderId="12" xfId="0" applyFont="1" applyFill="1" applyBorder="1" applyProtection="1"/>
    <xf numFmtId="0" fontId="14" fillId="0" borderId="3" xfId="0" applyFont="1" applyFill="1" applyBorder="1" applyAlignment="1" applyProtection="1">
      <alignment wrapText="1"/>
    </xf>
    <xf numFmtId="0" fontId="14" fillId="0" borderId="4" xfId="0" applyFont="1" applyFill="1" applyBorder="1" applyAlignment="1" applyProtection="1">
      <alignment wrapText="1"/>
    </xf>
    <xf numFmtId="0" fontId="14" fillId="0" borderId="3" xfId="0" applyFont="1" applyFill="1" applyBorder="1" applyProtection="1"/>
    <xf numFmtId="0" fontId="14" fillId="0" borderId="6" xfId="0" applyFont="1" applyFill="1" applyBorder="1" applyProtection="1"/>
    <xf numFmtId="0" fontId="14" fillId="0" borderId="13" xfId="0" applyFont="1" applyFill="1" applyBorder="1" applyProtection="1"/>
    <xf numFmtId="0" fontId="7" fillId="0" borderId="4" xfId="0" applyFont="1" applyFill="1" applyBorder="1" applyAlignment="1" applyProtection="1">
      <alignment wrapText="1"/>
    </xf>
    <xf numFmtId="0" fontId="7" fillId="0" borderId="6" xfId="0" applyFont="1" applyFill="1" applyBorder="1" applyAlignment="1" applyProtection="1">
      <alignment horizontal="center"/>
    </xf>
    <xf numFmtId="0" fontId="7" fillId="0" borderId="14" xfId="0" applyFont="1" applyFill="1" applyBorder="1" applyProtection="1"/>
    <xf numFmtId="0" fontId="7" fillId="0" borderId="15" xfId="0" applyFont="1" applyFill="1" applyBorder="1" applyAlignment="1" applyProtection="1">
      <alignment wrapText="1"/>
    </xf>
    <xf numFmtId="0" fontId="7" fillId="0" borderId="15" xfId="0" applyFont="1" applyFill="1" applyBorder="1" applyProtection="1"/>
    <xf numFmtId="0" fontId="7" fillId="0" borderId="18" xfId="0" applyFont="1" applyFill="1" applyBorder="1" applyAlignment="1" applyProtection="1">
      <alignment horizontal="center"/>
    </xf>
    <xf numFmtId="0" fontId="7" fillId="5" borderId="18" xfId="0" applyFont="1" applyFill="1" applyBorder="1" applyProtection="1"/>
    <xf numFmtId="0" fontId="7" fillId="0" borderId="19" xfId="0" applyFont="1" applyFill="1" applyBorder="1" applyProtection="1"/>
    <xf numFmtId="0" fontId="0" fillId="0" borderId="20" xfId="0" applyBorder="1"/>
    <xf numFmtId="2" fontId="13" fillId="0" borderId="6" xfId="0" applyNumberFormat="1" applyFont="1" applyFill="1" applyBorder="1" applyProtection="1"/>
    <xf numFmtId="2" fontId="7" fillId="0" borderId="6" xfId="0" applyNumberFormat="1" applyFont="1" applyFill="1" applyBorder="1" applyProtection="1"/>
    <xf numFmtId="2" fontId="14" fillId="0" borderId="6" xfId="0" applyNumberFormat="1" applyFont="1" applyFill="1" applyBorder="1" applyProtection="1"/>
    <xf numFmtId="0" fontId="7" fillId="0" borderId="16" xfId="0" applyFont="1" applyFill="1" applyBorder="1" applyAlignment="1" applyProtection="1">
      <alignment wrapText="1"/>
    </xf>
    <xf numFmtId="0" fontId="7" fillId="0" borderId="17" xfId="0" applyFont="1" applyFill="1" applyBorder="1" applyAlignment="1" applyProtection="1">
      <alignment wrapText="1"/>
    </xf>
    <xf numFmtId="0" fontId="7" fillId="0" borderId="4" xfId="0" applyFont="1" applyFill="1" applyBorder="1" applyAlignment="1" applyProtection="1">
      <alignment horizontal="left" wrapText="1"/>
    </xf>
    <xf numFmtId="0" fontId="7" fillId="0" borderId="5" xfId="0" applyFont="1" applyFill="1" applyBorder="1" applyAlignment="1" applyProtection="1">
      <alignment horizontal="left" wrapText="1"/>
    </xf>
    <xf numFmtId="0" fontId="7" fillId="0" borderId="4" xfId="0" applyFont="1" applyFill="1" applyBorder="1" applyAlignment="1" applyProtection="1">
      <alignment wrapText="1"/>
    </xf>
    <xf numFmtId="0" fontId="7" fillId="0" borderId="5" xfId="0" applyFont="1" applyFill="1" applyBorder="1" applyAlignment="1" applyProtection="1">
      <alignment wrapText="1"/>
    </xf>
    <xf numFmtId="0" fontId="14" fillId="0" borderId="4" xfId="0" applyFont="1" applyFill="1" applyBorder="1" applyAlignment="1" applyProtection="1">
      <alignment wrapText="1"/>
    </xf>
    <xf numFmtId="0" fontId="14" fillId="0" borderId="5" xfId="0" applyFont="1" applyFill="1" applyBorder="1" applyAlignment="1" applyProtection="1">
      <alignment wrapText="1"/>
    </xf>
    <xf numFmtId="0" fontId="13" fillId="0" borderId="3" xfId="0" applyFont="1" applyFill="1" applyBorder="1" applyAlignment="1" applyProtection="1">
      <alignment wrapText="1"/>
    </xf>
    <xf numFmtId="0" fontId="13" fillId="0" borderId="4" xfId="0" applyFont="1" applyFill="1" applyBorder="1" applyAlignment="1" applyProtection="1">
      <alignment wrapText="1"/>
    </xf>
    <xf numFmtId="0" fontId="13" fillId="0" borderId="5" xfId="0" applyFont="1" applyFill="1" applyBorder="1" applyAlignment="1" applyProtection="1">
      <alignment wrapText="1"/>
    </xf>
    <xf numFmtId="0" fontId="13" fillId="0" borderId="7" xfId="0" applyFont="1" applyFill="1" applyBorder="1" applyAlignment="1" applyProtection="1">
      <alignment horizontal="center" vertical="top" wrapText="1"/>
    </xf>
    <xf numFmtId="0" fontId="13" fillId="0" borderId="12" xfId="0" applyFont="1" applyFill="1" applyBorder="1" applyAlignment="1" applyProtection="1">
      <alignment horizontal="center" vertical="top"/>
    </xf>
    <xf numFmtId="0" fontId="13" fillId="0" borderId="8" xfId="0" applyFont="1" applyFill="1" applyBorder="1" applyAlignment="1" applyProtection="1">
      <alignment horizontal="center" vertical="top" wrapText="1"/>
    </xf>
    <xf numFmtId="0" fontId="13" fillId="0" borderId="8" xfId="0" applyFont="1" applyFill="1" applyBorder="1" applyAlignment="1" applyProtection="1">
      <alignment horizontal="center" vertical="top"/>
    </xf>
    <xf numFmtId="0" fontId="13" fillId="0" borderId="2" xfId="0" applyFont="1" applyFill="1" applyBorder="1" applyAlignment="1" applyProtection="1">
      <alignment horizontal="center" vertical="top"/>
    </xf>
    <xf numFmtId="0" fontId="13" fillId="0" borderId="9" xfId="0" applyFont="1" applyFill="1" applyBorder="1" applyAlignment="1" applyProtection="1">
      <alignment horizontal="center" vertical="top" wrapText="1"/>
    </xf>
    <xf numFmtId="0" fontId="13" fillId="0" borderId="3" xfId="0" applyFont="1" applyFill="1" applyBorder="1" applyAlignment="1" applyProtection="1">
      <alignment horizontal="center" vertical="top"/>
    </xf>
    <xf numFmtId="0" fontId="13" fillId="0" borderId="10" xfId="0" applyFont="1" applyFill="1" applyBorder="1" applyAlignment="1" applyProtection="1">
      <alignment horizontal="center" vertical="top" wrapText="1"/>
    </xf>
    <xf numFmtId="0" fontId="13" fillId="0" borderId="10" xfId="0" applyFont="1" applyFill="1" applyBorder="1" applyAlignment="1" applyProtection="1">
      <alignment horizontal="center" vertical="top"/>
    </xf>
    <xf numFmtId="0" fontId="13" fillId="0" borderId="11" xfId="0" applyFont="1" applyFill="1" applyBorder="1" applyAlignment="1" applyProtection="1">
      <alignment horizontal="center" vertical="top"/>
    </xf>
    <xf numFmtId="0" fontId="13" fillId="0" borderId="6" xfId="0" applyFont="1" applyFill="1" applyBorder="1" applyAlignment="1" applyProtection="1">
      <alignment horizontal="center" vertical="top"/>
    </xf>
    <xf numFmtId="0" fontId="13" fillId="0" borderId="13" xfId="0" applyFont="1" applyFill="1" applyBorder="1" applyAlignment="1" applyProtection="1">
      <alignment horizontal="center" vertical="top"/>
    </xf>
    <xf numFmtId="0" fontId="13" fillId="0" borderId="6" xfId="0" applyFont="1" applyFill="1" applyBorder="1" applyAlignment="1" applyProtection="1">
      <alignment horizontal="center" vertical="top" wrapText="1"/>
    </xf>
    <xf numFmtId="0" fontId="0" fillId="0" borderId="1" xfId="0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</cellXfs>
  <cellStyles count="2">
    <cellStyle name="Звичайний 5 2" xfId="1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8FAADC"/>
      <rgbColor rgb="FF993366"/>
      <rgbColor rgb="FFE7E6E6"/>
      <rgbColor rgb="FFD9D9D9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E699"/>
      <rgbColor rgb="FF99CCFF"/>
      <rgbColor rgb="FFFF99CC"/>
      <rgbColor rgb="FFCC99FF"/>
      <rgbColor rgb="FFF8CBAD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2"/>
  <sheetViews>
    <sheetView tabSelected="1" view="pageBreakPreview" zoomScale="80" zoomScaleNormal="100" zoomScaleSheetLayoutView="80" zoomScalePageLayoutView="55" workbookViewId="0">
      <selection activeCell="A7" sqref="A7"/>
    </sheetView>
  </sheetViews>
  <sheetFormatPr defaultColWidth="8.7109375" defaultRowHeight="15" customHeight="1" x14ac:dyDescent="0.25"/>
  <cols>
    <col min="1" max="1" width="6.7109375" customWidth="1"/>
    <col min="2" max="2" width="3.42578125" customWidth="1"/>
    <col min="3" max="3" width="15.5703125" customWidth="1"/>
    <col min="4" max="4" width="13.7109375" customWidth="1"/>
    <col min="5" max="5" width="16.7109375" customWidth="1"/>
    <col min="6" max="6" width="15" customWidth="1"/>
    <col min="7" max="7" width="15.42578125" customWidth="1"/>
    <col min="8" max="8" width="15.28515625" customWidth="1"/>
    <col min="9" max="9" width="15.42578125" customWidth="1"/>
    <col min="10" max="10" width="15.5703125" hidden="1" customWidth="1"/>
    <col min="11" max="11" width="16.42578125" hidden="1" customWidth="1"/>
    <col min="12" max="13" width="14.85546875" hidden="1" customWidth="1"/>
    <col min="14" max="14" width="14.140625" hidden="1" customWidth="1"/>
    <col min="15" max="15" width="15" hidden="1" customWidth="1"/>
    <col min="16" max="16" width="16.140625" hidden="1" customWidth="1"/>
    <col min="17" max="17" width="17.42578125" hidden="1" customWidth="1"/>
    <col min="18" max="18" width="18.5703125" hidden="1" customWidth="1"/>
    <col min="19" max="19" width="15.28515625" hidden="1" customWidth="1"/>
    <col min="20" max="21" width="15.42578125" hidden="1" customWidth="1"/>
    <col min="22" max="22" width="19.140625" hidden="1" customWidth="1"/>
    <col min="23" max="23" width="7.42578125" customWidth="1"/>
    <col min="24" max="24" width="17" customWidth="1"/>
  </cols>
  <sheetData>
    <row r="1" spans="1:22" ht="21" customHeight="1" x14ac:dyDescent="0.25">
      <c r="A1" s="1"/>
      <c r="B1" s="1"/>
      <c r="C1" s="1"/>
      <c r="D1" s="1"/>
      <c r="E1" s="1"/>
      <c r="F1" s="1"/>
      <c r="G1" s="84" t="s">
        <v>0</v>
      </c>
      <c r="H1" s="84"/>
      <c r="I1" s="84"/>
    </row>
    <row r="2" spans="1:22" ht="15.75" x14ac:dyDescent="0.25">
      <c r="A2" s="1"/>
      <c r="B2" s="1"/>
      <c r="C2" s="1"/>
      <c r="D2" s="1"/>
      <c r="E2" s="1"/>
      <c r="F2" s="1"/>
      <c r="G2" s="23" t="s">
        <v>1</v>
      </c>
      <c r="H2" s="23"/>
      <c r="I2" s="23"/>
    </row>
    <row r="3" spans="1:22" ht="15.75" x14ac:dyDescent="0.25">
      <c r="A3" s="1"/>
      <c r="B3" s="1"/>
      <c r="C3" s="1"/>
      <c r="D3" s="1"/>
      <c r="E3" s="1"/>
      <c r="F3" s="1"/>
      <c r="G3" s="1"/>
      <c r="H3" s="1"/>
      <c r="I3" s="1"/>
    </row>
    <row r="4" spans="1:22" ht="18.75" x14ac:dyDescent="0.25">
      <c r="A4" s="85" t="s">
        <v>2</v>
      </c>
      <c r="B4" s="85"/>
      <c r="C4" s="85"/>
      <c r="D4" s="85"/>
      <c r="E4" s="85"/>
      <c r="F4" s="85"/>
      <c r="G4" s="85"/>
      <c r="H4" s="85"/>
      <c r="I4" s="85"/>
    </row>
    <row r="5" spans="1:22" ht="15.75" x14ac:dyDescent="0.25">
      <c r="A5" s="86" t="s">
        <v>103</v>
      </c>
      <c r="B5" s="86"/>
      <c r="C5" s="86"/>
      <c r="D5" s="86"/>
      <c r="E5" s="86"/>
      <c r="F5" s="86"/>
      <c r="G5" s="86"/>
      <c r="H5" s="86"/>
      <c r="I5" s="86"/>
    </row>
    <row r="6" spans="1:22" ht="15.75" x14ac:dyDescent="0.25">
      <c r="A6" s="87" t="s">
        <v>104</v>
      </c>
      <c r="B6" s="87"/>
      <c r="C6" s="87"/>
      <c r="D6" s="87"/>
      <c r="E6" s="87"/>
      <c r="F6" s="87"/>
      <c r="G6" s="87"/>
      <c r="H6" s="87"/>
      <c r="I6" s="87"/>
    </row>
    <row r="7" spans="1:22" x14ac:dyDescent="0.25">
      <c r="A7" s="2"/>
      <c r="B7" s="2"/>
      <c r="C7" s="2"/>
      <c r="D7" s="2"/>
      <c r="E7" s="2"/>
      <c r="F7" s="2"/>
      <c r="G7" s="2"/>
      <c r="H7" s="2"/>
      <c r="I7" s="2"/>
    </row>
    <row r="8" spans="1:22" s="8" customFormat="1" hidden="1" x14ac:dyDescent="0.25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9"/>
      <c r="O8" s="9"/>
      <c r="Q8" s="7"/>
      <c r="R8" s="4"/>
      <c r="S8" s="4"/>
      <c r="T8" s="4"/>
      <c r="U8" s="4"/>
      <c r="V8" s="4"/>
    </row>
    <row r="9" spans="1:22" s="4" customFormat="1" ht="18.75" hidden="1" x14ac:dyDescent="0.25">
      <c r="B9" s="7"/>
      <c r="C9" s="10"/>
      <c r="D9" s="11"/>
      <c r="E9" s="10"/>
      <c r="F9" s="10" t="s">
        <v>31</v>
      </c>
      <c r="G9" s="12" t="s">
        <v>32</v>
      </c>
      <c r="H9" s="7"/>
      <c r="I9" s="7"/>
      <c r="J9" s="10"/>
      <c r="K9" s="10"/>
      <c r="L9" s="10"/>
      <c r="M9" s="10" t="s">
        <v>31</v>
      </c>
      <c r="N9" s="88" t="s">
        <v>33</v>
      </c>
      <c r="O9" s="88"/>
      <c r="P9" s="7"/>
      <c r="Q9" s="7"/>
    </row>
    <row r="10" spans="1:22" s="8" customFormat="1" ht="21" hidden="1" x14ac:dyDescent="0.25">
      <c r="A10" s="4"/>
      <c r="B10" s="13" t="s">
        <v>34</v>
      </c>
      <c r="C10" s="79" t="s">
        <v>35</v>
      </c>
      <c r="D10" s="80" t="s">
        <v>36</v>
      </c>
      <c r="E10" s="80"/>
      <c r="F10" s="14" t="e">
        <f>(2.58*(#REF!+#REF!+#REF!*0.1694)+0.021*(#REF!+#REF!+#REF!*0.1694)+0.107*(#REF!+#REF!+#REF!*0.1694)+0.066*(#REF!+#REF!+#REF!*0.1694)+0.00003*(#REF!+#REF!+#REF!*0.1694)+0.104*(#REF!+#REF!+#REF!*0.1694))/12</f>
        <v>#REF!</v>
      </c>
      <c r="G10" s="15" t="e">
        <f>F10*1.2</f>
        <v>#REF!</v>
      </c>
      <c r="H10" s="7"/>
      <c r="I10" s="7"/>
      <c r="J10" s="89" t="s">
        <v>37</v>
      </c>
      <c r="K10" s="89"/>
      <c r="L10" s="89"/>
      <c r="M10" s="14" t="e">
        <f>#REF!+#REF!+#REF!*0.1694</f>
        <v>#REF!</v>
      </c>
      <c r="N10" s="15" t="e">
        <f>M10*1.2</f>
        <v>#REF!</v>
      </c>
      <c r="O10" s="7"/>
      <c r="P10" s="7"/>
      <c r="Q10" s="7"/>
      <c r="R10" s="4"/>
      <c r="S10" s="4"/>
      <c r="T10" s="4"/>
      <c r="U10" s="4"/>
      <c r="V10" s="4"/>
    </row>
    <row r="11" spans="1:22" s="8" customFormat="1" ht="21" hidden="1" x14ac:dyDescent="0.25">
      <c r="A11" s="4"/>
      <c r="B11" s="17" t="s">
        <v>38</v>
      </c>
      <c r="C11" s="79"/>
      <c r="D11" s="80" t="s">
        <v>39</v>
      </c>
      <c r="E11" s="80"/>
      <c r="F11" s="14" t="e">
        <f>(2.76*(#REF!+#REF!+#REF!*0.1694)+0.021*(#REF!+#REF!+#REF!*0.1694)+0.107*(#REF!+#REF!+#REF!*0.1694)+0.066*(#REF!+#REF!+#REF!*0.1694)+0.00003*(#REF!+#REF!+#REF!*0.1694)+0.154*(#REF!+#REF!+#REF!*0.1694))/12</f>
        <v>#REF!</v>
      </c>
      <c r="G11" s="15" t="e">
        <f>F11*1.2</f>
        <v>#REF!</v>
      </c>
      <c r="H11" s="10"/>
      <c r="I11" s="7"/>
      <c r="J11" s="89" t="s">
        <v>40</v>
      </c>
      <c r="K11" s="89"/>
      <c r="L11" s="89"/>
      <c r="M11" s="18" t="e">
        <f>#REF!+#REF!+#REF!*0.1694</f>
        <v>#REF!</v>
      </c>
      <c r="N11" s="15" t="e">
        <f>M11*1.2</f>
        <v>#REF!</v>
      </c>
      <c r="O11" s="7"/>
      <c r="P11" s="7"/>
      <c r="Q11" s="7"/>
      <c r="R11" s="4"/>
      <c r="S11" s="4"/>
      <c r="T11" s="4"/>
      <c r="U11" s="4"/>
      <c r="V11" s="4"/>
    </row>
    <row r="12" spans="1:22" s="8" customFormat="1" ht="21" hidden="1" x14ac:dyDescent="0.25">
      <c r="A12" s="4"/>
      <c r="B12" s="7"/>
      <c r="C12" s="79" t="s">
        <v>41</v>
      </c>
      <c r="D12" s="80" t="s">
        <v>36</v>
      </c>
      <c r="E12" s="80"/>
      <c r="F12" s="14" t="e">
        <f>(2.31*(#REF!+#REF!+#REF!*0.1694)+0.019*(#REF!+#REF!+#REF!*0.1694)+0.082*(#REF!+#REF!+#REF!*0.1694)+0.018*(#REF!+#REF!+#REF!*0.1694)+0.00002*(#REF!+#REF!+#REF!*0.1694)+0.104*(#REF!+#REF!+#REF!*0.1694))/12</f>
        <v>#REF!</v>
      </c>
      <c r="G12" s="15" t="e">
        <f>F12*1.2</f>
        <v>#REF!</v>
      </c>
      <c r="H12" s="10"/>
      <c r="I12" s="7"/>
      <c r="J12" s="16" t="s">
        <v>42</v>
      </c>
      <c r="K12" s="16"/>
      <c r="L12" s="16"/>
      <c r="M12" s="18" t="e">
        <f>#REF!+#REF!+#REF!*0.1694</f>
        <v>#REF!</v>
      </c>
      <c r="N12" s="15" t="e">
        <f>M12*1.2</f>
        <v>#REF!</v>
      </c>
      <c r="O12" s="4"/>
      <c r="P12" s="4"/>
      <c r="Q12" s="4"/>
      <c r="R12" s="4"/>
      <c r="S12" s="4"/>
      <c r="T12" s="4"/>
      <c r="U12" s="4"/>
      <c r="V12" s="4"/>
    </row>
    <row r="13" spans="1:22" ht="21" hidden="1" x14ac:dyDescent="0.25">
      <c r="C13" s="79"/>
      <c r="D13" s="80" t="s">
        <v>39</v>
      </c>
      <c r="E13" s="80"/>
      <c r="F13" s="14" t="e">
        <f>(2.1*(#REF!+#REF!+#REF!*0.1694)+0.082*(#REF!+#REF!+#REF!*0.1694)+0.018*(#REF!+#REF!+#REF!*0.1694)+0.00002*(#REF!+#REF!+#REF!*0.1694)+0.154*(#REF!+#REF!+#REF!*0.1694))/12</f>
        <v>#REF!</v>
      </c>
      <c r="G13" s="15" t="e">
        <f>F13*1.2</f>
        <v>#REF!</v>
      </c>
      <c r="J13" s="81" t="s">
        <v>43</v>
      </c>
      <c r="K13" s="81"/>
      <c r="L13" s="81"/>
    </row>
    <row r="14" spans="1:22" ht="19.5" hidden="1" customHeight="1" x14ac:dyDescent="0.25"/>
    <row r="15" spans="1:22" ht="19.5" hidden="1" customHeight="1" x14ac:dyDescent="0.25"/>
    <row r="16" spans="1:22" ht="20.25" hidden="1" customHeight="1" x14ac:dyDescent="0.25">
      <c r="D16" s="82" t="s">
        <v>44</v>
      </c>
      <c r="E16" s="82"/>
      <c r="F16" s="82"/>
      <c r="G16" s="82"/>
      <c r="H16" s="82"/>
      <c r="I16" s="82"/>
      <c r="J16" s="82"/>
      <c r="K16" s="82"/>
      <c r="L16" s="19">
        <v>1.2</v>
      </c>
      <c r="M16" s="3"/>
      <c r="N16" s="3"/>
    </row>
    <row r="17" spans="1:23" ht="45" hidden="1" x14ac:dyDescent="0.25">
      <c r="D17" s="83" t="s">
        <v>45</v>
      </c>
      <c r="E17" s="83"/>
      <c r="F17" s="5" t="s">
        <v>46</v>
      </c>
      <c r="G17" s="5" t="s">
        <v>47</v>
      </c>
      <c r="H17" s="5" t="s">
        <v>48</v>
      </c>
      <c r="I17" s="5" t="s">
        <v>49</v>
      </c>
      <c r="J17" s="5" t="s">
        <v>50</v>
      </c>
      <c r="K17" s="5" t="s">
        <v>51</v>
      </c>
    </row>
    <row r="18" spans="1:23" ht="21" hidden="1" customHeight="1" x14ac:dyDescent="0.25">
      <c r="D18" s="77" t="s">
        <v>52</v>
      </c>
      <c r="E18" s="77"/>
      <c r="F18" s="20" t="e">
        <f>#REF!</f>
        <v>#REF!</v>
      </c>
      <c r="G18" s="20" t="e">
        <f>#REF!</f>
        <v>#REF!</v>
      </c>
      <c r="H18" s="20">
        <v>0</v>
      </c>
      <c r="I18" s="20" t="e">
        <f>#REF!*0.1694</f>
        <v>#REF!</v>
      </c>
      <c r="J18" s="20" t="e">
        <f t="shared" ref="J18:J23" si="0">F18+G18+H18+I18</f>
        <v>#REF!</v>
      </c>
      <c r="K18" s="21" t="e">
        <f t="shared" ref="K18:K23" si="1">J18*$L$16</f>
        <v>#REF!</v>
      </c>
    </row>
    <row r="19" spans="1:23" ht="21" hidden="1" customHeight="1" x14ac:dyDescent="0.25">
      <c r="D19" s="77" t="s">
        <v>53</v>
      </c>
      <c r="E19" s="77"/>
      <c r="F19" s="20" t="e">
        <f>#REF!</f>
        <v>#REF!</v>
      </c>
      <c r="G19" s="20" t="e">
        <f>#REF!</f>
        <v>#REF!</v>
      </c>
      <c r="H19" s="20">
        <v>0</v>
      </c>
      <c r="I19" s="20" t="e">
        <f>#REF!*0.1694</f>
        <v>#REF!</v>
      </c>
      <c r="J19" s="20" t="e">
        <f t="shared" si="0"/>
        <v>#REF!</v>
      </c>
      <c r="K19" s="21" t="e">
        <f t="shared" si="1"/>
        <v>#REF!</v>
      </c>
    </row>
    <row r="20" spans="1:23" ht="19.5" hidden="1" customHeight="1" x14ac:dyDescent="0.25">
      <c r="D20" s="77" t="s">
        <v>54</v>
      </c>
      <c r="E20" s="77"/>
      <c r="F20" s="20" t="e">
        <f>#REF!</f>
        <v>#REF!</v>
      </c>
      <c r="G20" s="20" t="e">
        <f>#REF!</f>
        <v>#REF!</v>
      </c>
      <c r="H20" s="20">
        <v>0</v>
      </c>
      <c r="I20" s="20" t="e">
        <f>#REF!*0.1694</f>
        <v>#REF!</v>
      </c>
      <c r="J20" s="20" t="e">
        <f t="shared" si="0"/>
        <v>#REF!</v>
      </c>
      <c r="K20" s="21" t="e">
        <f t="shared" si="1"/>
        <v>#REF!</v>
      </c>
    </row>
    <row r="21" spans="1:23" ht="21.75" hidden="1" customHeight="1" x14ac:dyDescent="0.25">
      <c r="D21" s="77" t="s">
        <v>55</v>
      </c>
      <c r="E21" s="77"/>
      <c r="F21" s="20" t="e">
        <f>#REF!</f>
        <v>#REF!</v>
      </c>
      <c r="G21" s="20" t="e">
        <f>#REF!</f>
        <v>#REF!</v>
      </c>
      <c r="H21" s="20">
        <v>0</v>
      </c>
      <c r="I21" s="20" t="e">
        <f>#REF!*0.1694</f>
        <v>#REF!</v>
      </c>
      <c r="J21" s="20" t="e">
        <f t="shared" si="0"/>
        <v>#REF!</v>
      </c>
      <c r="K21" s="21" t="e">
        <f t="shared" si="1"/>
        <v>#REF!</v>
      </c>
    </row>
    <row r="22" spans="1:23" ht="28.5" hidden="1" customHeight="1" x14ac:dyDescent="0.25">
      <c r="D22" s="78" t="s">
        <v>10</v>
      </c>
      <c r="E22" s="78"/>
      <c r="F22" s="20" t="e">
        <f>#REF!</f>
        <v>#REF!</v>
      </c>
      <c r="G22" s="20" t="e">
        <f>#REF!</f>
        <v>#REF!</v>
      </c>
      <c r="H22" s="20">
        <v>0</v>
      </c>
      <c r="I22" s="20" t="e">
        <f>#REF!*0.1694</f>
        <v>#REF!</v>
      </c>
      <c r="J22" s="20" t="e">
        <f t="shared" si="0"/>
        <v>#REF!</v>
      </c>
      <c r="K22" s="21" t="e">
        <f t="shared" si="1"/>
        <v>#REF!</v>
      </c>
    </row>
    <row r="23" spans="1:23" ht="23.25" hidden="1" customHeight="1" x14ac:dyDescent="0.25">
      <c r="D23" s="77" t="s">
        <v>11</v>
      </c>
      <c r="E23" s="77"/>
      <c r="F23" s="20" t="e">
        <f>#REF!</f>
        <v>#REF!</v>
      </c>
      <c r="G23" s="20" t="e">
        <f>#REF!</f>
        <v>#REF!</v>
      </c>
      <c r="H23" s="20">
        <v>0</v>
      </c>
      <c r="I23" s="20" t="e">
        <f>#REF!*0.1694</f>
        <v>#REF!</v>
      </c>
      <c r="J23" s="20" t="e">
        <f t="shared" si="0"/>
        <v>#REF!</v>
      </c>
      <c r="K23" s="21" t="e">
        <f t="shared" si="1"/>
        <v>#REF!</v>
      </c>
    </row>
    <row r="24" spans="1:23" hidden="1" x14ac:dyDescent="0.25">
      <c r="F24" s="22"/>
      <c r="G24" s="22"/>
      <c r="H24" s="22"/>
      <c r="I24" s="22"/>
      <c r="J24" s="22"/>
    </row>
    <row r="25" spans="1:23" hidden="1" x14ac:dyDescent="0.25">
      <c r="F25" s="22"/>
      <c r="G25" s="22"/>
      <c r="H25" s="22"/>
      <c r="I25" s="22"/>
      <c r="J25" s="22"/>
    </row>
    <row r="26" spans="1:23" ht="15" customHeight="1" thickBot="1" x14ac:dyDescent="0.3"/>
    <row r="27" spans="1:23" ht="15" customHeight="1" x14ac:dyDescent="0.25">
      <c r="A27" s="64" t="s">
        <v>9</v>
      </c>
      <c r="B27" s="66" t="s">
        <v>56</v>
      </c>
      <c r="C27" s="67"/>
      <c r="D27" s="67"/>
      <c r="E27" s="67"/>
      <c r="F27" s="69" t="s">
        <v>57</v>
      </c>
      <c r="G27" s="71" t="s">
        <v>58</v>
      </c>
      <c r="H27" s="72"/>
      <c r="I27" s="72"/>
      <c r="J27" s="73"/>
      <c r="W27" s="49"/>
    </row>
    <row r="28" spans="1:23" ht="15" customHeight="1" x14ac:dyDescent="0.25">
      <c r="A28" s="65"/>
      <c r="B28" s="68"/>
      <c r="C28" s="68"/>
      <c r="D28" s="68"/>
      <c r="E28" s="68"/>
      <c r="F28" s="70"/>
      <c r="G28" s="74"/>
      <c r="H28" s="74"/>
      <c r="I28" s="74"/>
      <c r="J28" s="75"/>
      <c r="W28" s="49"/>
    </row>
    <row r="29" spans="1:23" ht="15" customHeight="1" x14ac:dyDescent="0.25">
      <c r="A29" s="65"/>
      <c r="B29" s="68"/>
      <c r="C29" s="68"/>
      <c r="D29" s="68"/>
      <c r="E29" s="68"/>
      <c r="F29" s="70"/>
      <c r="G29" s="76" t="s">
        <v>59</v>
      </c>
      <c r="H29" s="74"/>
      <c r="I29" s="76" t="s">
        <v>60</v>
      </c>
      <c r="J29" s="75"/>
      <c r="W29" s="49"/>
    </row>
    <row r="30" spans="1:23" ht="15" customHeight="1" x14ac:dyDescent="0.25">
      <c r="A30" s="65"/>
      <c r="B30" s="68"/>
      <c r="C30" s="68"/>
      <c r="D30" s="68"/>
      <c r="E30" s="68"/>
      <c r="F30" s="70"/>
      <c r="G30" s="24" t="s">
        <v>61</v>
      </c>
      <c r="H30" s="24" t="s">
        <v>62</v>
      </c>
      <c r="I30" s="24" t="s">
        <v>61</v>
      </c>
      <c r="J30" s="25" t="s">
        <v>62</v>
      </c>
    </row>
    <row r="31" spans="1:23" ht="15" customHeight="1" x14ac:dyDescent="0.25">
      <c r="A31" s="26" t="s">
        <v>63</v>
      </c>
      <c r="B31" s="61" t="s">
        <v>64</v>
      </c>
      <c r="C31" s="62"/>
      <c r="D31" s="62"/>
      <c r="E31" s="63"/>
      <c r="F31" s="27">
        <v>1</v>
      </c>
      <c r="G31" s="50">
        <v>13067.060714234829</v>
      </c>
      <c r="H31" s="28">
        <v>201.03</v>
      </c>
      <c r="I31" s="50">
        <v>13067.060714234829</v>
      </c>
      <c r="J31" s="29">
        <v>201.26</v>
      </c>
    </row>
    <row r="32" spans="1:23" ht="22.5" customHeight="1" x14ac:dyDescent="0.25">
      <c r="A32" s="30" t="s">
        <v>65</v>
      </c>
      <c r="B32" s="31"/>
      <c r="C32" s="57" t="s">
        <v>66</v>
      </c>
      <c r="D32" s="57"/>
      <c r="E32" s="58"/>
      <c r="F32" s="32">
        <v>2</v>
      </c>
      <c r="G32" s="51">
        <v>12220.805766395</v>
      </c>
      <c r="H32" s="33">
        <v>188.01</v>
      </c>
      <c r="I32" s="51">
        <v>12220.805766395</v>
      </c>
      <c r="J32" s="34">
        <v>191.99</v>
      </c>
    </row>
    <row r="33" spans="1:10" ht="36" customHeight="1" x14ac:dyDescent="0.25">
      <c r="A33" s="35" t="s">
        <v>3</v>
      </c>
      <c r="B33" s="36"/>
      <c r="C33" s="37"/>
      <c r="D33" s="59" t="s">
        <v>67</v>
      </c>
      <c r="E33" s="60"/>
      <c r="F33" s="38">
        <v>3</v>
      </c>
      <c r="G33" s="52">
        <v>2752.9399963949995</v>
      </c>
      <c r="H33" s="39">
        <v>42.35</v>
      </c>
      <c r="I33" s="52">
        <v>2752.9399963949995</v>
      </c>
      <c r="J33" s="40">
        <v>42.35</v>
      </c>
    </row>
    <row r="34" spans="1:10" ht="24.75" customHeight="1" x14ac:dyDescent="0.25">
      <c r="A34" s="30" t="s">
        <v>13</v>
      </c>
      <c r="B34" s="31"/>
      <c r="C34" s="41"/>
      <c r="D34" s="55" t="s">
        <v>68</v>
      </c>
      <c r="E34" s="56"/>
      <c r="F34" s="32">
        <v>4</v>
      </c>
      <c r="G34" s="51">
        <v>2290.3699963949994</v>
      </c>
      <c r="H34" s="33">
        <v>35.24</v>
      </c>
      <c r="I34" s="51">
        <v>2290.3699963949994</v>
      </c>
      <c r="J34" s="34">
        <v>35.24</v>
      </c>
    </row>
    <row r="35" spans="1:10" ht="25.5" customHeight="1" x14ac:dyDescent="0.25">
      <c r="A35" s="30" t="s">
        <v>14</v>
      </c>
      <c r="B35" s="31"/>
      <c r="C35" s="41"/>
      <c r="D35" s="55" t="s">
        <v>15</v>
      </c>
      <c r="E35" s="56"/>
      <c r="F35" s="32">
        <v>5</v>
      </c>
      <c r="G35" s="51">
        <v>462.57</v>
      </c>
      <c r="H35" s="33">
        <v>7.11</v>
      </c>
      <c r="I35" s="51">
        <v>462.57</v>
      </c>
      <c r="J35" s="34">
        <v>7.12</v>
      </c>
    </row>
    <row r="36" spans="1:10" ht="27" customHeight="1" x14ac:dyDescent="0.25">
      <c r="A36" s="30" t="s">
        <v>16</v>
      </c>
      <c r="B36" s="31"/>
      <c r="C36" s="41"/>
      <c r="D36" s="55" t="s">
        <v>17</v>
      </c>
      <c r="E36" s="56"/>
      <c r="F36" s="32">
        <v>6</v>
      </c>
      <c r="G36" s="51"/>
      <c r="H36" s="33">
        <v>0</v>
      </c>
      <c r="I36" s="51"/>
      <c r="J36" s="34">
        <v>0</v>
      </c>
    </row>
    <row r="37" spans="1:10" ht="27" customHeight="1" x14ac:dyDescent="0.25">
      <c r="A37" s="30" t="s">
        <v>18</v>
      </c>
      <c r="B37" s="31"/>
      <c r="C37" s="41"/>
      <c r="D37" s="55" t="s">
        <v>69</v>
      </c>
      <c r="E37" s="56"/>
      <c r="F37" s="32">
        <v>7</v>
      </c>
      <c r="G37" s="51"/>
      <c r="H37" s="33">
        <v>0</v>
      </c>
      <c r="I37" s="51"/>
      <c r="J37" s="34">
        <v>0</v>
      </c>
    </row>
    <row r="38" spans="1:10" ht="33.75" customHeight="1" x14ac:dyDescent="0.25">
      <c r="A38" s="30" t="s">
        <v>19</v>
      </c>
      <c r="B38" s="31"/>
      <c r="C38" s="41"/>
      <c r="D38" s="55" t="s">
        <v>70</v>
      </c>
      <c r="E38" s="56"/>
      <c r="F38" s="32">
        <v>8</v>
      </c>
      <c r="G38" s="51"/>
      <c r="H38" s="33">
        <v>0</v>
      </c>
      <c r="I38" s="51"/>
      <c r="J38" s="34">
        <v>0</v>
      </c>
    </row>
    <row r="39" spans="1:10" ht="22.5" customHeight="1" x14ac:dyDescent="0.25">
      <c r="A39" s="30" t="s">
        <v>71</v>
      </c>
      <c r="B39" s="31"/>
      <c r="C39" s="41"/>
      <c r="D39" s="55" t="s">
        <v>20</v>
      </c>
      <c r="E39" s="56"/>
      <c r="F39" s="32">
        <v>9</v>
      </c>
      <c r="G39" s="51"/>
      <c r="H39" s="33">
        <v>0</v>
      </c>
      <c r="I39" s="51"/>
      <c r="J39" s="34">
        <v>0</v>
      </c>
    </row>
    <row r="40" spans="1:10" ht="34.5" customHeight="1" x14ac:dyDescent="0.25">
      <c r="A40" s="35" t="s">
        <v>4</v>
      </c>
      <c r="B40" s="36"/>
      <c r="C40" s="37"/>
      <c r="D40" s="59" t="s">
        <v>72</v>
      </c>
      <c r="E40" s="60"/>
      <c r="F40" s="38">
        <v>10</v>
      </c>
      <c r="G40" s="52">
        <v>4869.26</v>
      </c>
      <c r="H40" s="39">
        <v>74.91</v>
      </c>
      <c r="I40" s="52">
        <v>4869.26</v>
      </c>
      <c r="J40" s="40">
        <v>74.91</v>
      </c>
    </row>
    <row r="41" spans="1:10" ht="24.75" customHeight="1" x14ac:dyDescent="0.25">
      <c r="A41" s="35" t="s">
        <v>5</v>
      </c>
      <c r="B41" s="36"/>
      <c r="C41" s="37"/>
      <c r="D41" s="59" t="s">
        <v>73</v>
      </c>
      <c r="E41" s="60"/>
      <c r="F41" s="38">
        <v>11</v>
      </c>
      <c r="G41" s="52">
        <v>4598.6057700000001</v>
      </c>
      <c r="H41" s="39">
        <v>70.75</v>
      </c>
      <c r="I41" s="52">
        <v>4598.6057700000001</v>
      </c>
      <c r="J41" s="40">
        <v>74.72</v>
      </c>
    </row>
    <row r="42" spans="1:10" ht="28.5" customHeight="1" x14ac:dyDescent="0.25">
      <c r="A42" s="30" t="s">
        <v>21</v>
      </c>
      <c r="B42" s="31"/>
      <c r="C42" s="41"/>
      <c r="D42" s="55" t="s">
        <v>74</v>
      </c>
      <c r="E42" s="56"/>
      <c r="F42" s="32">
        <v>12</v>
      </c>
      <c r="G42" s="51">
        <v>1071.2372</v>
      </c>
      <c r="H42" s="33">
        <v>16.48</v>
      </c>
      <c r="I42" s="51">
        <v>1071.2372</v>
      </c>
      <c r="J42" s="34">
        <v>16.48</v>
      </c>
    </row>
    <row r="43" spans="1:10" ht="15" customHeight="1" x14ac:dyDescent="0.25">
      <c r="A43" s="30" t="s">
        <v>22</v>
      </c>
      <c r="B43" s="31"/>
      <c r="C43" s="41"/>
      <c r="D43" s="55" t="s">
        <v>75</v>
      </c>
      <c r="E43" s="56"/>
      <c r="F43" s="32">
        <v>13</v>
      </c>
      <c r="G43" s="51">
        <v>3308.23</v>
      </c>
      <c r="H43" s="33">
        <v>50.9</v>
      </c>
      <c r="I43" s="51">
        <v>3308.23</v>
      </c>
      <c r="J43" s="34">
        <v>50.9</v>
      </c>
    </row>
    <row r="44" spans="1:10" ht="24.75" customHeight="1" x14ac:dyDescent="0.25">
      <c r="A44" s="30" t="s">
        <v>23</v>
      </c>
      <c r="B44" s="31"/>
      <c r="C44" s="41"/>
      <c r="D44" s="55" t="s">
        <v>76</v>
      </c>
      <c r="E44" s="56"/>
      <c r="F44" s="32">
        <v>14</v>
      </c>
      <c r="G44" s="51">
        <v>219.13856999999999</v>
      </c>
      <c r="H44" s="33">
        <v>3.37</v>
      </c>
      <c r="I44" s="51">
        <v>219.13856999999999</v>
      </c>
      <c r="J44" s="34">
        <v>7.35</v>
      </c>
    </row>
    <row r="45" spans="1:10" ht="15" customHeight="1" x14ac:dyDescent="0.25">
      <c r="A45" s="35" t="s">
        <v>6</v>
      </c>
      <c r="B45" s="36"/>
      <c r="C45" s="37"/>
      <c r="D45" s="59" t="s">
        <v>77</v>
      </c>
      <c r="E45" s="60"/>
      <c r="F45" s="38">
        <v>15</v>
      </c>
      <c r="G45" s="52">
        <v>312.469244</v>
      </c>
      <c r="H45" s="39">
        <v>4.8099999999999996</v>
      </c>
      <c r="I45" s="52">
        <v>312.469244</v>
      </c>
      <c r="J45" s="40">
        <v>0.83</v>
      </c>
    </row>
    <row r="46" spans="1:10" ht="15" customHeight="1" x14ac:dyDescent="0.25">
      <c r="A46" s="35" t="s">
        <v>7</v>
      </c>
      <c r="B46" s="36"/>
      <c r="C46" s="37"/>
      <c r="D46" s="59" t="s">
        <v>78</v>
      </c>
      <c r="E46" s="60"/>
      <c r="F46" s="38">
        <v>16</v>
      </c>
      <c r="G46" s="52">
        <v>533.7857038398289</v>
      </c>
      <c r="H46" s="39">
        <v>8.2100000000000009</v>
      </c>
      <c r="I46" s="52">
        <v>533.7857038398289</v>
      </c>
      <c r="J46" s="40">
        <v>8.44</v>
      </c>
    </row>
    <row r="47" spans="1:10" ht="15" customHeight="1" x14ac:dyDescent="0.25">
      <c r="A47" s="30" t="s">
        <v>79</v>
      </c>
      <c r="B47" s="31"/>
      <c r="C47" s="57" t="s">
        <v>80</v>
      </c>
      <c r="D47" s="57"/>
      <c r="E47" s="58"/>
      <c r="F47" s="32">
        <v>17</v>
      </c>
      <c r="G47" s="51">
        <v>1059.2099529727352</v>
      </c>
      <c r="H47" s="51">
        <v>16.3</v>
      </c>
      <c r="I47" s="51">
        <v>1059.2099529727352</v>
      </c>
      <c r="J47" s="34">
        <v>16.48</v>
      </c>
    </row>
    <row r="48" spans="1:10" ht="15" customHeight="1" x14ac:dyDescent="0.25">
      <c r="A48" s="30" t="s">
        <v>8</v>
      </c>
      <c r="B48" s="31"/>
      <c r="C48" s="57" t="s">
        <v>81</v>
      </c>
      <c r="D48" s="57"/>
      <c r="E48" s="58"/>
      <c r="F48" s="32">
        <v>18</v>
      </c>
      <c r="G48" s="51"/>
      <c r="H48" s="33">
        <v>0</v>
      </c>
      <c r="I48" s="51"/>
      <c r="J48" s="34">
        <v>0</v>
      </c>
    </row>
    <row r="49" spans="1:10" ht="15" customHeight="1" x14ac:dyDescent="0.25">
      <c r="A49" s="30" t="s">
        <v>82</v>
      </c>
      <c r="B49" s="31"/>
      <c r="C49" s="57" t="s">
        <v>12</v>
      </c>
      <c r="D49" s="57"/>
      <c r="E49" s="58"/>
      <c r="F49" s="32">
        <v>19</v>
      </c>
      <c r="G49" s="51"/>
      <c r="H49" s="33">
        <v>0</v>
      </c>
      <c r="I49" s="51"/>
      <c r="J49" s="34">
        <v>0</v>
      </c>
    </row>
    <row r="50" spans="1:10" ht="15" customHeight="1" x14ac:dyDescent="0.25">
      <c r="A50" s="30" t="s">
        <v>83</v>
      </c>
      <c r="B50" s="31"/>
      <c r="C50" s="57" t="s">
        <v>24</v>
      </c>
      <c r="D50" s="57"/>
      <c r="E50" s="58"/>
      <c r="F50" s="32">
        <v>20</v>
      </c>
      <c r="G50" s="51"/>
      <c r="H50" s="33">
        <v>0</v>
      </c>
      <c r="I50" s="51"/>
      <c r="J50" s="34">
        <v>0</v>
      </c>
    </row>
    <row r="51" spans="1:10" ht="15" customHeight="1" x14ac:dyDescent="0.25">
      <c r="A51" s="30" t="s">
        <v>84</v>
      </c>
      <c r="B51" s="31"/>
      <c r="C51" s="57" t="s">
        <v>25</v>
      </c>
      <c r="D51" s="57"/>
      <c r="E51" s="58"/>
      <c r="F51" s="32">
        <v>21</v>
      </c>
      <c r="G51" s="51"/>
      <c r="H51" s="33">
        <v>0</v>
      </c>
      <c r="I51" s="51"/>
      <c r="J51" s="34">
        <v>0</v>
      </c>
    </row>
    <row r="52" spans="1:10" ht="15" customHeight="1" x14ac:dyDescent="0.25">
      <c r="A52" s="30" t="s">
        <v>85</v>
      </c>
      <c r="B52" s="31"/>
      <c r="C52" s="57" t="s">
        <v>86</v>
      </c>
      <c r="D52" s="57"/>
      <c r="E52" s="58"/>
      <c r="F52" s="32">
        <v>22</v>
      </c>
      <c r="G52" s="51">
        <v>14126.270667207564</v>
      </c>
      <c r="H52" s="33">
        <v>217.33</v>
      </c>
      <c r="I52" s="51">
        <v>14126.270667207564</v>
      </c>
      <c r="J52" s="34">
        <v>217.74</v>
      </c>
    </row>
    <row r="53" spans="1:10" ht="15" customHeight="1" x14ac:dyDescent="0.25">
      <c r="A53" s="30" t="s">
        <v>87</v>
      </c>
      <c r="B53" s="31"/>
      <c r="C53" s="57" t="s">
        <v>26</v>
      </c>
      <c r="D53" s="57"/>
      <c r="E53" s="58"/>
      <c r="F53" s="32">
        <v>23</v>
      </c>
      <c r="G53" s="51"/>
      <c r="H53" s="33">
        <v>0</v>
      </c>
      <c r="I53" s="51"/>
      <c r="J53" s="34">
        <v>0</v>
      </c>
    </row>
    <row r="54" spans="1:10" ht="15" customHeight="1" x14ac:dyDescent="0.25">
      <c r="A54" s="30" t="s">
        <v>88</v>
      </c>
      <c r="B54" s="31"/>
      <c r="C54" s="57" t="s">
        <v>89</v>
      </c>
      <c r="D54" s="57"/>
      <c r="E54" s="58"/>
      <c r="F54" s="32">
        <v>24</v>
      </c>
      <c r="G54" s="51"/>
      <c r="H54" s="33">
        <v>0</v>
      </c>
      <c r="I54" s="51"/>
      <c r="J54" s="34">
        <v>0</v>
      </c>
    </row>
    <row r="55" spans="1:10" ht="15" customHeight="1" x14ac:dyDescent="0.25">
      <c r="A55" s="35" t="s">
        <v>90</v>
      </c>
      <c r="B55" s="36"/>
      <c r="C55" s="37"/>
      <c r="D55" s="59" t="s">
        <v>27</v>
      </c>
      <c r="E55" s="60"/>
      <c r="F55" s="38">
        <v>25</v>
      </c>
      <c r="G55" s="52"/>
      <c r="H55" s="39">
        <v>0</v>
      </c>
      <c r="I55" s="52"/>
      <c r="J55" s="40">
        <v>0</v>
      </c>
    </row>
    <row r="56" spans="1:10" ht="15" customHeight="1" x14ac:dyDescent="0.25">
      <c r="A56" s="30" t="s">
        <v>91</v>
      </c>
      <c r="B56" s="31"/>
      <c r="C56" s="41"/>
      <c r="D56" s="55" t="s">
        <v>28</v>
      </c>
      <c r="E56" s="56"/>
      <c r="F56" s="32">
        <v>26</v>
      </c>
      <c r="G56" s="51"/>
      <c r="H56" s="33">
        <v>0</v>
      </c>
      <c r="I56" s="51"/>
      <c r="J56" s="34">
        <v>0</v>
      </c>
    </row>
    <row r="57" spans="1:10" ht="21.75" customHeight="1" x14ac:dyDescent="0.25">
      <c r="A57" s="30" t="s">
        <v>92</v>
      </c>
      <c r="B57" s="31"/>
      <c r="C57" s="41"/>
      <c r="D57" s="55" t="s">
        <v>29</v>
      </c>
      <c r="E57" s="56"/>
      <c r="F57" s="32">
        <v>27</v>
      </c>
      <c r="G57" s="51"/>
      <c r="H57" s="33">
        <v>0</v>
      </c>
      <c r="I57" s="51"/>
      <c r="J57" s="34">
        <v>0</v>
      </c>
    </row>
    <row r="58" spans="1:10" ht="27.75" customHeight="1" x14ac:dyDescent="0.25">
      <c r="A58" s="30" t="s">
        <v>93</v>
      </c>
      <c r="B58" s="31"/>
      <c r="C58" s="41"/>
      <c r="D58" s="55" t="s">
        <v>94</v>
      </c>
      <c r="E58" s="56"/>
      <c r="F58" s="32">
        <v>28</v>
      </c>
      <c r="G58" s="51"/>
      <c r="H58" s="33">
        <v>0</v>
      </c>
      <c r="I58" s="51"/>
      <c r="J58" s="34">
        <v>0</v>
      </c>
    </row>
    <row r="59" spans="1:10" ht="15" customHeight="1" x14ac:dyDescent="0.25">
      <c r="A59" s="30" t="s">
        <v>95</v>
      </c>
      <c r="B59" s="31"/>
      <c r="C59" s="41"/>
      <c r="D59" s="55" t="s">
        <v>30</v>
      </c>
      <c r="E59" s="56"/>
      <c r="F59" s="32">
        <v>29</v>
      </c>
      <c r="G59" s="51"/>
      <c r="H59" s="33">
        <v>0</v>
      </c>
      <c r="I59" s="51"/>
      <c r="J59" s="34">
        <v>0</v>
      </c>
    </row>
    <row r="60" spans="1:10" ht="15" customHeight="1" x14ac:dyDescent="0.25">
      <c r="A60" s="30" t="s">
        <v>96</v>
      </c>
      <c r="B60" s="31"/>
      <c r="C60" s="57" t="s">
        <v>97</v>
      </c>
      <c r="D60" s="57"/>
      <c r="E60" s="58"/>
      <c r="F60" s="32">
        <v>30</v>
      </c>
      <c r="G60" s="51">
        <v>14126.270667207564</v>
      </c>
      <c r="H60" s="33">
        <v>217.33</v>
      </c>
      <c r="I60" s="51">
        <v>14126.270667207564</v>
      </c>
      <c r="J60" s="34">
        <v>217.74</v>
      </c>
    </row>
    <row r="61" spans="1:10" ht="15" customHeight="1" x14ac:dyDescent="0.25">
      <c r="A61" s="30" t="s">
        <v>98</v>
      </c>
      <c r="B61" s="31"/>
      <c r="C61" s="57" t="s">
        <v>99</v>
      </c>
      <c r="D61" s="57"/>
      <c r="E61" s="58"/>
      <c r="F61" s="32">
        <v>31</v>
      </c>
      <c r="G61" s="42" t="s">
        <v>100</v>
      </c>
      <c r="H61" s="33">
        <v>65</v>
      </c>
      <c r="I61" s="42" t="s">
        <v>100</v>
      </c>
      <c r="J61" s="34">
        <v>65</v>
      </c>
    </row>
    <row r="62" spans="1:10" ht="15" customHeight="1" thickBot="1" x14ac:dyDescent="0.3">
      <c r="A62" s="43" t="s">
        <v>101</v>
      </c>
      <c r="B62" s="44"/>
      <c r="C62" s="53" t="s">
        <v>102</v>
      </c>
      <c r="D62" s="53"/>
      <c r="E62" s="54"/>
      <c r="F62" s="45">
        <v>32</v>
      </c>
      <c r="G62" s="46" t="s">
        <v>100</v>
      </c>
      <c r="H62" s="47">
        <v>217.33</v>
      </c>
      <c r="I62" s="46" t="s">
        <v>100</v>
      </c>
      <c r="J62" s="48">
        <v>217.74</v>
      </c>
    </row>
  </sheetData>
  <mergeCells count="60">
    <mergeCell ref="C10:C11"/>
    <mergeCell ref="D10:E10"/>
    <mergeCell ref="J10:L10"/>
    <mergeCell ref="D11:E11"/>
    <mergeCell ref="J11:L11"/>
    <mergeCell ref="G1:I1"/>
    <mergeCell ref="A4:I4"/>
    <mergeCell ref="A5:I5"/>
    <mergeCell ref="A6:I6"/>
    <mergeCell ref="N9:O9"/>
    <mergeCell ref="D23:E23"/>
    <mergeCell ref="C12:C13"/>
    <mergeCell ref="D12:E12"/>
    <mergeCell ref="D13:E13"/>
    <mergeCell ref="J13:L13"/>
    <mergeCell ref="D16:K16"/>
    <mergeCell ref="D17:E17"/>
    <mergeCell ref="D18:E18"/>
    <mergeCell ref="D19:E19"/>
    <mergeCell ref="D20:E20"/>
    <mergeCell ref="D21:E21"/>
    <mergeCell ref="D22:E22"/>
    <mergeCell ref="D45:E45"/>
    <mergeCell ref="A27:A30"/>
    <mergeCell ref="B27:E30"/>
    <mergeCell ref="F27:F30"/>
    <mergeCell ref="G27:J28"/>
    <mergeCell ref="G29:H29"/>
    <mergeCell ref="I29:J29"/>
    <mergeCell ref="B31:E31"/>
    <mergeCell ref="C32:E32"/>
    <mergeCell ref="D33:E33"/>
    <mergeCell ref="D40:E40"/>
    <mergeCell ref="D41:E41"/>
    <mergeCell ref="D56:E56"/>
    <mergeCell ref="D57:E57"/>
    <mergeCell ref="D58:E58"/>
    <mergeCell ref="D59:E59"/>
    <mergeCell ref="D46:E46"/>
    <mergeCell ref="C47:E47"/>
    <mergeCell ref="C48:E48"/>
    <mergeCell ref="C49:E49"/>
    <mergeCell ref="C50:E50"/>
    <mergeCell ref="C51:E51"/>
    <mergeCell ref="C62:E62"/>
    <mergeCell ref="D34:E34"/>
    <mergeCell ref="D35:E35"/>
    <mergeCell ref="D36:E36"/>
    <mergeCell ref="D37:E37"/>
    <mergeCell ref="D38:E38"/>
    <mergeCell ref="D39:E39"/>
    <mergeCell ref="D42:E42"/>
    <mergeCell ref="D43:E43"/>
    <mergeCell ref="D44:E44"/>
    <mergeCell ref="C52:E52"/>
    <mergeCell ref="C53:E53"/>
    <mergeCell ref="C54:E54"/>
    <mergeCell ref="D55:E55"/>
    <mergeCell ref="C60:E60"/>
    <mergeCell ref="C61:E61"/>
  </mergeCells>
  <pageMargins left="0.70833333333333304" right="0.70833333333333304" top="0.74791666666666701" bottom="0.74791666666666701" header="0.511811023622047" footer="0.511811023622047"/>
  <pageSetup paperSize="9" scale="74" orientation="portrait" horizontalDpi="300" verticalDpi="300" r:id="rId1"/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Збирання, перевезення (2)</vt:lpstr>
      <vt:lpstr>'Збирання, перевезення (2)'!Область_печати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Systema</cp:lastModifiedBy>
  <cp:revision>1</cp:revision>
  <cp:lastPrinted>2026-04-20T09:25:42Z</cp:lastPrinted>
  <dcterms:created xsi:type="dcterms:W3CDTF">2022-08-13T13:27:57Z</dcterms:created>
  <dcterms:modified xsi:type="dcterms:W3CDTF">2026-04-24T06:41:19Z</dcterms:modified>
  <dc:language>uk-UA</dc:language>
</cp:coreProperties>
</file>